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iles\Desktop\17-10-2023_13-48-34\"/>
    </mc:Choice>
  </mc:AlternateContent>
  <bookViews>
    <workbookView xWindow="360" yWindow="15" windowWidth="20955" windowHeight="9720"/>
  </bookViews>
  <sheets>
    <sheet name="Гимназия № 3" sheetId="1" r:id="rId1"/>
  </sheets>
  <calcPr calcId="152511"/>
</workbook>
</file>

<file path=xl/calcChain.xml><?xml version="1.0" encoding="utf-8"?>
<calcChain xmlns="http://schemas.openxmlformats.org/spreadsheetml/2006/main">
  <c r="D178" i="1" l="1"/>
  <c r="L139" i="1"/>
  <c r="J139" i="1"/>
  <c r="I139" i="1"/>
  <c r="H139" i="1"/>
  <c r="G139" i="1"/>
  <c r="G146" i="1"/>
  <c r="G157" i="1" s="1"/>
  <c r="D140" i="1"/>
  <c r="D121" i="1"/>
  <c r="L120" i="1"/>
  <c r="J120" i="1"/>
  <c r="I120" i="1"/>
  <c r="H120" i="1"/>
  <c r="G120" i="1"/>
  <c r="L82" i="1"/>
  <c r="J82" i="1"/>
  <c r="I82" i="1"/>
  <c r="H82" i="1"/>
  <c r="G82" i="1"/>
  <c r="D83" i="1"/>
  <c r="L25" i="1"/>
  <c r="J25" i="1"/>
  <c r="I25" i="1"/>
  <c r="H25" i="1"/>
  <c r="G2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J196" i="1"/>
  <c r="H196" i="1"/>
  <c r="G196" i="1"/>
  <c r="F196" i="1"/>
</calcChain>
</file>

<file path=xl/sharedStrings.xml><?xml version="1.0" encoding="utf-8"?>
<sst xmlns="http://schemas.openxmlformats.org/spreadsheetml/2006/main" count="252" uniqueCount="75">
  <si>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</si>
  <si>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</si>
  <si>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</si>
  <si>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</si>
  <si>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</si>
  <si>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</si>
  <si>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</si>
  <si>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</si>
  <si>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</si>
  <si>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</si>
  <si>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</si>
  <si>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</si>
  <si>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</si>
  <si>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</si>
  <si>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</si>
  <si>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</si>
  <si>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</si>
  <si>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</si>
  <si>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</si>
  <si>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</si>
  <si>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</si>
  <si>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</si>
  <si>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</si>
  <si>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</si>
  <si>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</si>
  <si>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</si>
  <si>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</si>
  <si>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</si>
  <si>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</si>
  <si>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</si>
  <si>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</si>
  <si>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</si>
  <si>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</si>
  <si>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</si>
  <si>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</si>
  <si>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</si>
  <si>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</si>
  <si>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</si>
  <si>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</si>
  <si>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сыром</t>
  </si>
  <si>
    <t>1//15</t>
  </si>
  <si>
    <t>Каша молочная манная с яйцом</t>
  </si>
  <si>
    <t>174//209</t>
  </si>
  <si>
    <t>Какао с молоком</t>
  </si>
  <si>
    <t>Апельсин</t>
  </si>
  <si>
    <t>Салат из свеклы</t>
  </si>
  <si>
    <t>Котлета куринная с картофельным пюре</t>
  </si>
  <si>
    <t>295//312</t>
  </si>
  <si>
    <t>Чай</t>
  </si>
  <si>
    <t>Хлеб рж - пшенич</t>
  </si>
  <si>
    <t>ПР</t>
  </si>
  <si>
    <t>Яблоко</t>
  </si>
  <si>
    <t>МАОУ Гимназия № 3</t>
  </si>
  <si>
    <t>Плов</t>
  </si>
  <si>
    <t>Салат из свежих томатов и перца</t>
  </si>
  <si>
    <t>Чай с лимоном</t>
  </si>
  <si>
    <t>Томат свежий</t>
  </si>
  <si>
    <t>Омлет с сыром</t>
  </si>
  <si>
    <t>Котлета рыбная с картофелем отварным</t>
  </si>
  <si>
    <t>234//310</t>
  </si>
  <si>
    <t>Огурец свежий</t>
  </si>
  <si>
    <t>Каша молочная пшеная с яйцо</t>
  </si>
  <si>
    <t>182/209</t>
  </si>
  <si>
    <t>Голень тушеная с гречкой</t>
  </si>
  <si>
    <t>290/333/302</t>
  </si>
  <si>
    <t>Салат из сырых овощей</t>
  </si>
  <si>
    <t>Печень тушеная с макаронами</t>
  </si>
  <si>
    <t>Салат из свежих томатов и огурцов</t>
  </si>
  <si>
    <t>261/309</t>
  </si>
  <si>
    <t>Батон с маслом сливочном</t>
  </si>
  <si>
    <t>Запеканка творожная с вареньем</t>
  </si>
  <si>
    <t>Жаркое по - домашнему</t>
  </si>
  <si>
    <t>Салат из свеклы с сыром</t>
  </si>
  <si>
    <t>Директор</t>
  </si>
  <si>
    <t>Иванова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</si>
</sst>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4" sqref="E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52</v>
      </c>
      <c r="D1" s="52"/>
      <c r="E1" s="52"/>
      <c r="F1" s="12" t="s">
        <v>16</v>
      </c>
      <c r="G1" s="2" t="s">
        <v>17</v>
      </c>
      <c r="H1" s="53" t="s">
        <v>73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74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255</v>
      </c>
      <c r="G6" s="40">
        <v>7.12</v>
      </c>
      <c r="H6" s="40">
        <v>11.16</v>
      </c>
      <c r="I6" s="40">
        <v>35.28</v>
      </c>
      <c r="J6" s="40">
        <v>334.2</v>
      </c>
      <c r="K6" s="41" t="s">
        <v>42</v>
      </c>
      <c r="L6" s="40">
        <v>23.29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3.17</v>
      </c>
      <c r="H8" s="43">
        <v>2.68</v>
      </c>
      <c r="I8" s="43">
        <v>15.94</v>
      </c>
      <c r="J8" s="43">
        <v>100.6</v>
      </c>
      <c r="K8" s="44">
        <v>379</v>
      </c>
      <c r="L8" s="43">
        <v>11.57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90</v>
      </c>
      <c r="G9" s="43">
        <v>9.32</v>
      </c>
      <c r="H9" s="43">
        <v>6.34</v>
      </c>
      <c r="I9" s="43">
        <v>14.89</v>
      </c>
      <c r="J9" s="43">
        <v>244</v>
      </c>
      <c r="K9" s="57" t="s">
        <v>40</v>
      </c>
      <c r="L9" s="43">
        <v>25.68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1.28</v>
      </c>
      <c r="H10" s="43">
        <v>0.28000000000000003</v>
      </c>
      <c r="I10" s="43">
        <v>11.57</v>
      </c>
      <c r="J10" s="43">
        <v>88.8</v>
      </c>
      <c r="K10" s="44">
        <v>338</v>
      </c>
      <c r="L10" s="43">
        <v>19.8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20.89</v>
      </c>
      <c r="H13" s="19">
        <f t="shared" si="0"/>
        <v>20.46</v>
      </c>
      <c r="I13" s="19">
        <f t="shared" si="0"/>
        <v>77.680000000000007</v>
      </c>
      <c r="J13" s="19">
        <f t="shared" si="0"/>
        <v>767.59999999999991</v>
      </c>
      <c r="K13" s="25"/>
      <c r="L13" s="19">
        <f t="shared" ref="L13" si="1">SUM(L6:L12)</f>
        <v>80.34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645</v>
      </c>
      <c r="G24" s="32">
        <f t="shared" ref="G24:J24" si="4">G13+G23</f>
        <v>20.89</v>
      </c>
      <c r="H24" s="32">
        <f t="shared" si="4"/>
        <v>20.46</v>
      </c>
      <c r="I24" s="32">
        <f t="shared" si="4"/>
        <v>77.680000000000007</v>
      </c>
      <c r="J24" s="32">
        <f t="shared" si="4"/>
        <v>767.59999999999991</v>
      </c>
      <c r="K24" s="32"/>
      <c r="L24" s="32">
        <f t="shared" ref="L24" si="5">L13+L23</f>
        <v>80.34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250</v>
      </c>
      <c r="G25" s="40">
        <f>15.2+3.08</f>
        <v>18.28</v>
      </c>
      <c r="H25" s="40">
        <f>13.6+2.33</f>
        <v>15.93</v>
      </c>
      <c r="I25" s="40">
        <f>13.5+19.13</f>
        <v>32.629999999999995</v>
      </c>
      <c r="J25" s="40">
        <f>194+109.73</f>
        <v>303.73</v>
      </c>
      <c r="K25" s="41" t="s">
        <v>47</v>
      </c>
      <c r="L25" s="40">
        <f>44.1+13.44</f>
        <v>57.54</v>
      </c>
    </row>
    <row r="26" spans="1:12" ht="15" x14ac:dyDescent="0.25">
      <c r="A26" s="14"/>
      <c r="B26" s="15"/>
      <c r="C26" s="11"/>
      <c r="D26" s="6" t="s">
        <v>26</v>
      </c>
      <c r="E26" s="42" t="s">
        <v>45</v>
      </c>
      <c r="F26" s="43">
        <v>60</v>
      </c>
      <c r="G26" s="43">
        <v>0.85</v>
      </c>
      <c r="H26" s="43">
        <v>3.62</v>
      </c>
      <c r="I26" s="43">
        <v>3.76</v>
      </c>
      <c r="J26" s="43">
        <v>51</v>
      </c>
      <c r="K26" s="44">
        <v>55</v>
      </c>
      <c r="L26" s="43">
        <v>4.22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0.53</v>
      </c>
      <c r="H27" s="43">
        <v>0</v>
      </c>
      <c r="I27" s="43">
        <v>9.4700000000000006</v>
      </c>
      <c r="J27" s="43">
        <v>40</v>
      </c>
      <c r="K27" s="44">
        <v>376</v>
      </c>
      <c r="L27" s="43">
        <v>1.54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40</v>
      </c>
      <c r="G28" s="43">
        <v>3.36</v>
      </c>
      <c r="H28" s="43">
        <v>0.66</v>
      </c>
      <c r="I28" s="43">
        <v>29.64</v>
      </c>
      <c r="J28" s="43">
        <v>137.94</v>
      </c>
      <c r="K28" s="44" t="s">
        <v>50</v>
      </c>
      <c r="L28" s="43">
        <v>3.09</v>
      </c>
    </row>
    <row r="29" spans="1:12" ht="15" x14ac:dyDescent="0.25">
      <c r="A29" s="14"/>
      <c r="B29" s="15"/>
      <c r="C29" s="11"/>
      <c r="D29" s="7" t="s">
        <v>24</v>
      </c>
      <c r="E29" s="42" t="s">
        <v>51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>
        <v>338</v>
      </c>
      <c r="L29" s="43">
        <v>15.4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23.42</v>
      </c>
      <c r="H32" s="19">
        <f t="shared" ref="H32" si="7">SUM(H25:H31)</f>
        <v>20.61</v>
      </c>
      <c r="I32" s="19">
        <f t="shared" ref="I32" si="8">SUM(I25:I31)</f>
        <v>85.3</v>
      </c>
      <c r="J32" s="19">
        <f t="shared" ref="J32:L32" si="9">SUM(J25:J31)</f>
        <v>577.07000000000005</v>
      </c>
      <c r="K32" s="25"/>
      <c r="L32" s="19">
        <f t="shared" si="9"/>
        <v>81.790000000000006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650</v>
      </c>
      <c r="G43" s="32">
        <f t="shared" ref="G43" si="14">G32+G42</f>
        <v>23.42</v>
      </c>
      <c r="H43" s="32">
        <f t="shared" ref="H43" si="15">H32+H42</f>
        <v>20.61</v>
      </c>
      <c r="I43" s="32">
        <f t="shared" ref="I43" si="16">I32+I42</f>
        <v>85.3</v>
      </c>
      <c r="J43" s="32">
        <f t="shared" ref="J43:L43" si="17">J32+J42</f>
        <v>577.07000000000005</v>
      </c>
      <c r="K43" s="32"/>
      <c r="L43" s="32">
        <f t="shared" si="17"/>
        <v>81.790000000000006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200</v>
      </c>
      <c r="G44" s="40">
        <v>21.99</v>
      </c>
      <c r="H44" s="40">
        <v>22.52</v>
      </c>
      <c r="I44" s="40">
        <v>34.69</v>
      </c>
      <c r="J44" s="40">
        <v>322</v>
      </c>
      <c r="K44" s="41">
        <v>265</v>
      </c>
      <c r="L44" s="40">
        <v>40.19</v>
      </c>
    </row>
    <row r="45" spans="1:12" ht="15" x14ac:dyDescent="0.25">
      <c r="A45" s="23"/>
      <c r="B45" s="15"/>
      <c r="C45" s="11"/>
      <c r="D45" s="58" t="s">
        <v>26</v>
      </c>
      <c r="E45" s="42" t="s">
        <v>54</v>
      </c>
      <c r="F45" s="43">
        <v>60</v>
      </c>
      <c r="G45" s="43">
        <v>0.66</v>
      </c>
      <c r="H45" s="43">
        <v>3.64</v>
      </c>
      <c r="I45" s="43">
        <v>2.2400000000000002</v>
      </c>
      <c r="J45" s="43">
        <v>44.47</v>
      </c>
      <c r="K45" s="44">
        <v>27</v>
      </c>
      <c r="L45" s="43">
        <v>19.48</v>
      </c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0.53</v>
      </c>
      <c r="H46" s="43">
        <v>0</v>
      </c>
      <c r="I46" s="43">
        <v>0.96</v>
      </c>
      <c r="J46" s="43">
        <v>41.6</v>
      </c>
      <c r="K46" s="44">
        <v>342</v>
      </c>
      <c r="L46" s="43">
        <v>3.32</v>
      </c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40</v>
      </c>
      <c r="G47" s="43">
        <v>3.36</v>
      </c>
      <c r="H47" s="43">
        <v>0.66</v>
      </c>
      <c r="I47" s="43">
        <v>29.64</v>
      </c>
      <c r="J47" s="43">
        <v>137.94</v>
      </c>
      <c r="K47" s="44" t="s">
        <v>50</v>
      </c>
      <c r="L47" s="43">
        <v>3.09</v>
      </c>
    </row>
    <row r="48" spans="1:12" ht="15" x14ac:dyDescent="0.25">
      <c r="A48" s="23"/>
      <c r="B48" s="15"/>
      <c r="C48" s="11"/>
      <c r="D48" s="7" t="s">
        <v>24</v>
      </c>
      <c r="E48" s="42" t="s">
        <v>44</v>
      </c>
      <c r="F48" s="43">
        <v>100</v>
      </c>
      <c r="G48" s="43">
        <v>1.28</v>
      </c>
      <c r="H48" s="43">
        <v>0.28000000000000003</v>
      </c>
      <c r="I48" s="43">
        <v>11.57</v>
      </c>
      <c r="J48" s="43">
        <v>88.8</v>
      </c>
      <c r="K48" s="44">
        <v>338</v>
      </c>
      <c r="L48" s="43">
        <v>19.8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27.82</v>
      </c>
      <c r="H51" s="19">
        <f t="shared" ref="H51" si="19">SUM(H44:H50)</f>
        <v>27.1</v>
      </c>
      <c r="I51" s="19">
        <f t="shared" ref="I51" si="20">SUM(I44:I50)</f>
        <v>79.099999999999994</v>
      </c>
      <c r="J51" s="19">
        <f t="shared" ref="J51:L51" si="21">SUM(J44:J50)</f>
        <v>634.80999999999995</v>
      </c>
      <c r="K51" s="25"/>
      <c r="L51" s="19">
        <f t="shared" si="21"/>
        <v>85.88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600</v>
      </c>
      <c r="G62" s="32">
        <f t="shared" ref="G62" si="26">G51+G61</f>
        <v>27.82</v>
      </c>
      <c r="H62" s="32">
        <f t="shared" ref="H62" si="27">H51+H61</f>
        <v>27.1</v>
      </c>
      <c r="I62" s="32">
        <f t="shared" ref="I62" si="28">I51+I61</f>
        <v>79.099999999999994</v>
      </c>
      <c r="J62" s="32">
        <f t="shared" ref="J62:L62" si="29">J51+J61</f>
        <v>634.80999999999995</v>
      </c>
      <c r="K62" s="32"/>
      <c r="L62" s="32">
        <f t="shared" si="29"/>
        <v>85.88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200</v>
      </c>
      <c r="G63" s="40">
        <v>20.32</v>
      </c>
      <c r="H63" s="40">
        <v>33.35</v>
      </c>
      <c r="I63" s="40">
        <v>2.88</v>
      </c>
      <c r="J63" s="40">
        <v>393.83</v>
      </c>
      <c r="K63" s="41">
        <v>211</v>
      </c>
      <c r="L63" s="40">
        <v>40.409999999999997</v>
      </c>
    </row>
    <row r="64" spans="1:12" ht="15" x14ac:dyDescent="0.25">
      <c r="A64" s="23"/>
      <c r="B64" s="15"/>
      <c r="C64" s="11"/>
      <c r="D64" s="58" t="s">
        <v>26</v>
      </c>
      <c r="E64" s="42" t="s">
        <v>56</v>
      </c>
      <c r="F64" s="43">
        <v>60</v>
      </c>
      <c r="G64" s="43">
        <v>0.64</v>
      </c>
      <c r="H64" s="43">
        <v>0.06</v>
      </c>
      <c r="I64" s="43">
        <v>2.1</v>
      </c>
      <c r="J64" s="43">
        <v>10</v>
      </c>
      <c r="K64" s="44">
        <v>71</v>
      </c>
      <c r="L64" s="43">
        <v>16.329999999999998</v>
      </c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0.53</v>
      </c>
      <c r="H65" s="43">
        <v>0</v>
      </c>
      <c r="I65" s="43">
        <v>9.4700000000000006</v>
      </c>
      <c r="J65" s="43">
        <v>40</v>
      </c>
      <c r="K65" s="44">
        <v>376</v>
      </c>
      <c r="L65" s="43">
        <v>1.54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40</v>
      </c>
      <c r="G66" s="43">
        <v>3.36</v>
      </c>
      <c r="H66" s="43">
        <v>0.66</v>
      </c>
      <c r="I66" s="43">
        <v>29.64</v>
      </c>
      <c r="J66" s="43">
        <v>137.94</v>
      </c>
      <c r="K66" s="44" t="s">
        <v>50</v>
      </c>
      <c r="L66" s="43">
        <v>3.09</v>
      </c>
    </row>
    <row r="67" spans="1:12" ht="15" x14ac:dyDescent="0.25">
      <c r="A67" s="23"/>
      <c r="B67" s="15"/>
      <c r="C67" s="11"/>
      <c r="D67" s="7" t="s">
        <v>24</v>
      </c>
      <c r="E67" s="42" t="s">
        <v>51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>
        <v>338</v>
      </c>
      <c r="L67" s="43">
        <v>15.4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25.25</v>
      </c>
      <c r="H70" s="19">
        <f t="shared" ref="H70" si="31">SUM(H63:H69)</f>
        <v>34.47</v>
      </c>
      <c r="I70" s="19">
        <f t="shared" ref="I70" si="32">SUM(I63:I69)</f>
        <v>53.89</v>
      </c>
      <c r="J70" s="19">
        <f t="shared" ref="J70:L70" si="33">SUM(J63:J69)</f>
        <v>626.16999999999996</v>
      </c>
      <c r="K70" s="25"/>
      <c r="L70" s="19">
        <f t="shared" si="33"/>
        <v>76.77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600</v>
      </c>
      <c r="G81" s="32">
        <f t="shared" ref="G81" si="38">G70+G80</f>
        <v>25.25</v>
      </c>
      <c r="H81" s="32">
        <f t="shared" ref="H81" si="39">H70+H80</f>
        <v>34.47</v>
      </c>
      <c r="I81" s="32">
        <f t="shared" ref="I81" si="40">I70+I80</f>
        <v>53.89</v>
      </c>
      <c r="J81" s="32">
        <f t="shared" ref="J81:L81" si="41">J70+J80</f>
        <v>626.16999999999996</v>
      </c>
      <c r="K81" s="32"/>
      <c r="L81" s="32">
        <f t="shared" si="41"/>
        <v>76.77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250</v>
      </c>
      <c r="G82" s="40">
        <f>6.92+2.86</f>
        <v>9.7799999999999994</v>
      </c>
      <c r="H82" s="40">
        <f>5.54+4.32</f>
        <v>9.86</v>
      </c>
      <c r="I82" s="40">
        <f>9.61+23.01</f>
        <v>32.620000000000005</v>
      </c>
      <c r="J82" s="40">
        <f>143.75+142.35</f>
        <v>286.10000000000002</v>
      </c>
      <c r="K82" s="41" t="s">
        <v>59</v>
      </c>
      <c r="L82" s="40">
        <f>46+13.44</f>
        <v>59.44</v>
      </c>
    </row>
    <row r="83" spans="1:12" ht="15" x14ac:dyDescent="0.25">
      <c r="A83" s="23"/>
      <c r="B83" s="15"/>
      <c r="C83" s="11"/>
      <c r="D83" s="6" t="str">
        <f>D90</f>
        <v>закуска</v>
      </c>
      <c r="E83" s="42" t="s">
        <v>60</v>
      </c>
      <c r="F83" s="43">
        <v>60</v>
      </c>
      <c r="G83" s="43">
        <v>0.64</v>
      </c>
      <c r="H83" s="43">
        <v>0.06</v>
      </c>
      <c r="I83" s="43">
        <v>2.1</v>
      </c>
      <c r="J83" s="43">
        <v>10</v>
      </c>
      <c r="K83" s="44">
        <v>71</v>
      </c>
      <c r="L83" s="43">
        <v>13.23</v>
      </c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0.53</v>
      </c>
      <c r="H84" s="43">
        <v>0</v>
      </c>
      <c r="I84" s="43">
        <v>9.4700000000000006</v>
      </c>
      <c r="J84" s="43">
        <v>40</v>
      </c>
      <c r="K84" s="44">
        <v>376</v>
      </c>
      <c r="L84" s="43">
        <v>1.54</v>
      </c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40</v>
      </c>
      <c r="G85" s="43">
        <v>3.36</v>
      </c>
      <c r="H85" s="43">
        <v>0.66</v>
      </c>
      <c r="I85" s="43">
        <v>29.64</v>
      </c>
      <c r="J85" s="43">
        <v>137.94</v>
      </c>
      <c r="K85" s="44" t="s">
        <v>50</v>
      </c>
      <c r="L85" s="43">
        <v>3.09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1.28</v>
      </c>
      <c r="H86" s="43">
        <v>0.28000000000000003</v>
      </c>
      <c r="I86" s="43">
        <v>11.57</v>
      </c>
      <c r="J86" s="43">
        <v>88.8</v>
      </c>
      <c r="K86" s="44">
        <v>338</v>
      </c>
      <c r="L86" s="43">
        <v>19.8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15.589999999999998</v>
      </c>
      <c r="H89" s="19">
        <f t="shared" ref="H89" si="43">SUM(H82:H88)</f>
        <v>10.86</v>
      </c>
      <c r="I89" s="19">
        <f t="shared" ref="I89" si="44">SUM(I82:I88)</f>
        <v>85.4</v>
      </c>
      <c r="J89" s="19">
        <f t="shared" ref="J89:L89" si="45">SUM(J82:J88)</f>
        <v>562.84</v>
      </c>
      <c r="K89" s="25"/>
      <c r="L89" s="19">
        <f t="shared" si="45"/>
        <v>97.100000000000009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650</v>
      </c>
      <c r="G100" s="32">
        <f t="shared" ref="G100" si="50">G89+G99</f>
        <v>15.589999999999998</v>
      </c>
      <c r="H100" s="32">
        <f t="shared" ref="H100" si="51">H89+H99</f>
        <v>10.86</v>
      </c>
      <c r="I100" s="32">
        <f t="shared" ref="I100" si="52">I89+I99</f>
        <v>85.4</v>
      </c>
      <c r="J100" s="32">
        <f t="shared" ref="J100:L100" si="53">J89+J99</f>
        <v>562.84</v>
      </c>
      <c r="K100" s="32"/>
      <c r="L100" s="32">
        <f t="shared" si="53"/>
        <v>97.100000000000009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255</v>
      </c>
      <c r="G101" s="40">
        <v>7.12</v>
      </c>
      <c r="H101" s="40">
        <v>11.16</v>
      </c>
      <c r="I101" s="40">
        <v>35.28</v>
      </c>
      <c r="J101" s="40">
        <v>334.2</v>
      </c>
      <c r="K101" s="41" t="s">
        <v>62</v>
      </c>
      <c r="L101" s="40">
        <v>27.31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3.17</v>
      </c>
      <c r="H103" s="43">
        <v>2.68</v>
      </c>
      <c r="I103" s="43">
        <v>15.94</v>
      </c>
      <c r="J103" s="43">
        <v>100.6</v>
      </c>
      <c r="K103" s="44">
        <v>379</v>
      </c>
      <c r="L103" s="43">
        <v>11.57</v>
      </c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90</v>
      </c>
      <c r="G104" s="43">
        <v>9.32</v>
      </c>
      <c r="H104" s="43">
        <v>6.34</v>
      </c>
      <c r="I104" s="43">
        <v>14.89</v>
      </c>
      <c r="J104" s="43">
        <v>244</v>
      </c>
      <c r="K104" s="57" t="s">
        <v>40</v>
      </c>
      <c r="L104" s="43">
        <v>25.68</v>
      </c>
    </row>
    <row r="105" spans="1:12" ht="15" x14ac:dyDescent="0.25">
      <c r="A105" s="23"/>
      <c r="B105" s="15"/>
      <c r="C105" s="11"/>
      <c r="D105" s="7" t="s">
        <v>24</v>
      </c>
      <c r="E105" s="42" t="s">
        <v>51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>
        <v>338</v>
      </c>
      <c r="L105" s="43">
        <v>15.4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645</v>
      </c>
      <c r="G108" s="19">
        <f t="shared" ref="G108:J108" si="54">SUM(G101:G107)</f>
        <v>20.009999999999998</v>
      </c>
      <c r="H108" s="19">
        <f t="shared" si="54"/>
        <v>20.58</v>
      </c>
      <c r="I108" s="19">
        <f t="shared" si="54"/>
        <v>75.91</v>
      </c>
      <c r="J108" s="19">
        <f t="shared" si="54"/>
        <v>723.19999999999993</v>
      </c>
      <c r="K108" s="25"/>
      <c r="L108" s="19">
        <f t="shared" ref="L108" si="55">SUM(L101:L107)</f>
        <v>79.960000000000008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645</v>
      </c>
      <c r="G119" s="32">
        <f t="shared" ref="G119" si="58">G108+G118</f>
        <v>20.009999999999998</v>
      </c>
      <c r="H119" s="32">
        <f t="shared" ref="H119" si="59">H108+H118</f>
        <v>20.58</v>
      </c>
      <c r="I119" s="32">
        <f t="shared" ref="I119" si="60">I108+I118</f>
        <v>75.91</v>
      </c>
      <c r="J119" s="32">
        <f t="shared" ref="J119:L119" si="61">J108+J118</f>
        <v>723.19999999999993</v>
      </c>
      <c r="K119" s="32"/>
      <c r="L119" s="32">
        <f t="shared" si="61"/>
        <v>79.960000000000008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250</v>
      </c>
      <c r="G120" s="40">
        <f>24.26+8.9</f>
        <v>33.160000000000004</v>
      </c>
      <c r="H120" s="40">
        <f>4.1+0</f>
        <v>4.0999999999999996</v>
      </c>
      <c r="I120" s="40">
        <f>39.84+9.47</f>
        <v>49.31</v>
      </c>
      <c r="J120" s="40">
        <f>219.15+231.86</f>
        <v>451.01</v>
      </c>
      <c r="K120" s="41" t="s">
        <v>64</v>
      </c>
      <c r="L120" s="40">
        <f>41.3+7.63</f>
        <v>48.93</v>
      </c>
    </row>
    <row r="121" spans="1:12" ht="15" x14ac:dyDescent="0.25">
      <c r="A121" s="14"/>
      <c r="B121" s="15"/>
      <c r="C121" s="11"/>
      <c r="D121" s="6" t="str">
        <f>D109</f>
        <v>закуска</v>
      </c>
      <c r="E121" s="42" t="s">
        <v>65</v>
      </c>
      <c r="F121" s="43">
        <v>60</v>
      </c>
      <c r="G121" s="43">
        <v>0.66</v>
      </c>
      <c r="H121" s="43">
        <v>4</v>
      </c>
      <c r="I121" s="43">
        <v>0.68</v>
      </c>
      <c r="J121" s="43">
        <v>44.51</v>
      </c>
      <c r="K121" s="44">
        <v>29</v>
      </c>
      <c r="L121" s="43">
        <v>9.0399999999999991</v>
      </c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0.53</v>
      </c>
      <c r="H122" s="43">
        <v>0</v>
      </c>
      <c r="I122" s="43">
        <v>9.4700000000000006</v>
      </c>
      <c r="J122" s="43">
        <v>40</v>
      </c>
      <c r="K122" s="44">
        <v>376</v>
      </c>
      <c r="L122" s="43">
        <v>1.54</v>
      </c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40</v>
      </c>
      <c r="G123" s="43">
        <v>3.36</v>
      </c>
      <c r="H123" s="43">
        <v>0.66</v>
      </c>
      <c r="I123" s="43">
        <v>29.64</v>
      </c>
      <c r="J123" s="43">
        <v>137.94</v>
      </c>
      <c r="K123" s="44" t="s">
        <v>50</v>
      </c>
      <c r="L123" s="43">
        <v>3.09</v>
      </c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100</v>
      </c>
      <c r="G124" s="43">
        <v>1.28</v>
      </c>
      <c r="H124" s="43">
        <v>0.28000000000000003</v>
      </c>
      <c r="I124" s="43">
        <v>11.57</v>
      </c>
      <c r="J124" s="43">
        <v>88.8</v>
      </c>
      <c r="K124" s="44">
        <v>338</v>
      </c>
      <c r="L124" s="43">
        <v>19.8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38.99</v>
      </c>
      <c r="H127" s="19">
        <f t="shared" si="62"/>
        <v>9.0399999999999991</v>
      </c>
      <c r="I127" s="19">
        <f t="shared" si="62"/>
        <v>100.66999999999999</v>
      </c>
      <c r="J127" s="19">
        <f t="shared" si="62"/>
        <v>762.26</v>
      </c>
      <c r="K127" s="25"/>
      <c r="L127" s="19">
        <f t="shared" ref="L127" si="63">SUM(L120:L126)</f>
        <v>82.399999999999991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650</v>
      </c>
      <c r="G138" s="32">
        <f t="shared" ref="G138" si="66">G127+G137</f>
        <v>38.99</v>
      </c>
      <c r="H138" s="32">
        <f t="shared" ref="H138" si="67">H127+H137</f>
        <v>9.0399999999999991</v>
      </c>
      <c r="I138" s="32">
        <f t="shared" ref="I138" si="68">I127+I137</f>
        <v>100.66999999999999</v>
      </c>
      <c r="J138" s="32">
        <f t="shared" ref="J138:L138" si="69">J127+J137</f>
        <v>762.26</v>
      </c>
      <c r="K138" s="32"/>
      <c r="L138" s="32">
        <f t="shared" si="69"/>
        <v>82.399999999999991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250</v>
      </c>
      <c r="G139" s="40">
        <f>5.62+5.52</f>
        <v>11.14</v>
      </c>
      <c r="H139" s="40">
        <f>6.31+4.52</f>
        <v>10.829999999999998</v>
      </c>
      <c r="I139" s="40">
        <f>15.89+1.12</f>
        <v>17.010000000000002</v>
      </c>
      <c r="J139" s="40">
        <f>52.92+6.45</f>
        <v>59.370000000000005</v>
      </c>
      <c r="K139" s="41" t="s">
        <v>68</v>
      </c>
      <c r="L139" s="40">
        <f>52.92+6.45</f>
        <v>59.370000000000005</v>
      </c>
    </row>
    <row r="140" spans="1:12" ht="15" x14ac:dyDescent="0.25">
      <c r="A140" s="23"/>
      <c r="B140" s="15"/>
      <c r="C140" s="11"/>
      <c r="D140" s="6" t="str">
        <f>D147</f>
        <v>закуска</v>
      </c>
      <c r="E140" s="42" t="s">
        <v>67</v>
      </c>
      <c r="F140" s="43">
        <v>60</v>
      </c>
      <c r="G140" s="43">
        <v>2.72</v>
      </c>
      <c r="H140" s="43">
        <v>3.1</v>
      </c>
      <c r="I140" s="43">
        <v>7.27</v>
      </c>
      <c r="J140" s="43">
        <v>55.7</v>
      </c>
      <c r="K140" s="44">
        <v>50</v>
      </c>
      <c r="L140" s="43">
        <v>6.92</v>
      </c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0.53</v>
      </c>
      <c r="H141" s="43">
        <v>0</v>
      </c>
      <c r="I141" s="43">
        <v>0.96</v>
      </c>
      <c r="J141" s="43">
        <v>41.6</v>
      </c>
      <c r="K141" s="44">
        <v>342</v>
      </c>
      <c r="L141" s="43">
        <v>3.32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40</v>
      </c>
      <c r="G142" s="43">
        <v>3.36</v>
      </c>
      <c r="H142" s="43">
        <v>0.66</v>
      </c>
      <c r="I142" s="43">
        <v>29.64</v>
      </c>
      <c r="J142" s="43">
        <v>137.94</v>
      </c>
      <c r="K142" s="44" t="s">
        <v>50</v>
      </c>
      <c r="L142" s="43">
        <v>3.09</v>
      </c>
    </row>
    <row r="143" spans="1:12" ht="15" x14ac:dyDescent="0.25">
      <c r="A143" s="23"/>
      <c r="B143" s="15"/>
      <c r="C143" s="11"/>
      <c r="D143" s="7" t="s">
        <v>24</v>
      </c>
      <c r="E143" s="42" t="s">
        <v>51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>
        <v>338</v>
      </c>
      <c r="L143" s="43">
        <v>15.4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18.149999999999999</v>
      </c>
      <c r="H146" s="19">
        <f t="shared" si="70"/>
        <v>14.989999999999998</v>
      </c>
      <c r="I146" s="19">
        <f t="shared" si="70"/>
        <v>64.680000000000007</v>
      </c>
      <c r="J146" s="19">
        <f t="shared" si="70"/>
        <v>339.01</v>
      </c>
      <c r="K146" s="25"/>
      <c r="L146" s="19">
        <f t="shared" ref="L146" si="71">SUM(L139:L145)</f>
        <v>88.100000000000009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650</v>
      </c>
      <c r="G157" s="32">
        <f t="shared" ref="G157" si="74">G146+G156</f>
        <v>18.149999999999999</v>
      </c>
      <c r="H157" s="32">
        <f t="shared" ref="H157" si="75">H146+H156</f>
        <v>14.989999999999998</v>
      </c>
      <c r="I157" s="32">
        <f t="shared" ref="I157" si="76">I146+I156</f>
        <v>64.680000000000007</v>
      </c>
      <c r="J157" s="32">
        <f t="shared" ref="J157:L157" si="77">J146+J156</f>
        <v>339.01</v>
      </c>
      <c r="K157" s="32"/>
      <c r="L157" s="32">
        <f t="shared" si="77"/>
        <v>88.100000000000009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200</v>
      </c>
      <c r="G158" s="40">
        <v>78.27</v>
      </c>
      <c r="H158" s="40">
        <v>18.420000000000002</v>
      </c>
      <c r="I158" s="40">
        <v>46.67</v>
      </c>
      <c r="J158" s="40">
        <v>432</v>
      </c>
      <c r="K158" s="41">
        <v>223</v>
      </c>
      <c r="L158" s="40">
        <v>48.2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>
        <v>382</v>
      </c>
      <c r="L160" s="43">
        <v>11.34</v>
      </c>
    </row>
    <row r="161" spans="1:12" ht="15" x14ac:dyDescent="0.25">
      <c r="A161" s="23"/>
      <c r="B161" s="15"/>
      <c r="C161" s="11"/>
      <c r="D161" s="7" t="s">
        <v>23</v>
      </c>
      <c r="E161" s="42" t="s">
        <v>69</v>
      </c>
      <c r="F161" s="43">
        <v>50</v>
      </c>
      <c r="G161" s="43">
        <v>3.4</v>
      </c>
      <c r="H161" s="43">
        <v>4.25</v>
      </c>
      <c r="I161" s="43">
        <v>28</v>
      </c>
      <c r="J161" s="43">
        <v>165</v>
      </c>
      <c r="K161" s="44">
        <v>1</v>
      </c>
      <c r="L161" s="43">
        <v>11</v>
      </c>
    </row>
    <row r="162" spans="1:12" ht="15" x14ac:dyDescent="0.25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1.28</v>
      </c>
      <c r="H162" s="43">
        <v>0.28000000000000003</v>
      </c>
      <c r="I162" s="43">
        <v>11.57</v>
      </c>
      <c r="J162" s="43">
        <v>88.8</v>
      </c>
      <c r="K162" s="44">
        <v>338</v>
      </c>
      <c r="L162" s="43">
        <v>19.8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87.03</v>
      </c>
      <c r="H165" s="19">
        <f t="shared" si="78"/>
        <v>26.490000000000002</v>
      </c>
      <c r="I165" s="19">
        <f t="shared" si="78"/>
        <v>103.82</v>
      </c>
      <c r="J165" s="19">
        <f t="shared" si="78"/>
        <v>804.4</v>
      </c>
      <c r="K165" s="25"/>
      <c r="L165" s="19">
        <f t="shared" ref="L165" si="79">SUM(L158:L164)</f>
        <v>90.34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550</v>
      </c>
      <c r="G176" s="32">
        <f t="shared" ref="G176" si="82">G165+G175</f>
        <v>87.03</v>
      </c>
      <c r="H176" s="32">
        <f t="shared" ref="H176" si="83">H165+H175</f>
        <v>26.490000000000002</v>
      </c>
      <c r="I176" s="32">
        <f t="shared" ref="I176" si="84">I165+I175</f>
        <v>103.82</v>
      </c>
      <c r="J176" s="32">
        <f t="shared" ref="J176:L176" si="85">J165+J175</f>
        <v>804.4</v>
      </c>
      <c r="K176" s="32"/>
      <c r="L176" s="32">
        <f t="shared" si="85"/>
        <v>90.34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200</v>
      </c>
      <c r="G177" s="40">
        <v>5.62</v>
      </c>
      <c r="H177" s="40">
        <v>6.31</v>
      </c>
      <c r="I177" s="40">
        <v>15.89</v>
      </c>
      <c r="J177" s="40">
        <v>463.57</v>
      </c>
      <c r="K177" s="41">
        <v>259</v>
      </c>
      <c r="L177" s="40">
        <v>40.57</v>
      </c>
    </row>
    <row r="178" spans="1:12" ht="15" x14ac:dyDescent="0.25">
      <c r="A178" s="23"/>
      <c r="B178" s="15"/>
      <c r="C178" s="11"/>
      <c r="D178" s="6" t="str">
        <f>D185</f>
        <v>закуска</v>
      </c>
      <c r="E178" s="42" t="s">
        <v>72</v>
      </c>
      <c r="F178" s="43">
        <v>60</v>
      </c>
      <c r="G178" s="43">
        <v>2.72</v>
      </c>
      <c r="H178" s="43">
        <v>4.7300000000000004</v>
      </c>
      <c r="I178" s="43">
        <v>4.37</v>
      </c>
      <c r="J178" s="43">
        <v>70.900000000000006</v>
      </c>
      <c r="K178" s="44">
        <v>50</v>
      </c>
      <c r="L178" s="43">
        <v>9.64</v>
      </c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0.53</v>
      </c>
      <c r="H179" s="43">
        <v>0</v>
      </c>
      <c r="I179" s="43">
        <v>9.4700000000000006</v>
      </c>
      <c r="J179" s="43">
        <v>40</v>
      </c>
      <c r="K179" s="44">
        <v>376</v>
      </c>
      <c r="L179" s="43">
        <v>1.54</v>
      </c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40</v>
      </c>
      <c r="G180" s="43">
        <v>3.36</v>
      </c>
      <c r="H180" s="43">
        <v>0.66</v>
      </c>
      <c r="I180" s="43">
        <v>29.64</v>
      </c>
      <c r="J180" s="43">
        <v>137.94</v>
      </c>
      <c r="K180" s="44" t="s">
        <v>50</v>
      </c>
      <c r="L180" s="43">
        <v>3.09</v>
      </c>
    </row>
    <row r="181" spans="1:12" ht="15" x14ac:dyDescent="0.25">
      <c r="A181" s="23"/>
      <c r="B181" s="15"/>
      <c r="C181" s="11"/>
      <c r="D181" s="7" t="s">
        <v>24</v>
      </c>
      <c r="E181" s="42" t="s">
        <v>51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>
        <v>338</v>
      </c>
      <c r="L181" s="43">
        <v>15.4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12.629999999999999</v>
      </c>
      <c r="H184" s="19">
        <f t="shared" si="86"/>
        <v>12.1</v>
      </c>
      <c r="I184" s="19">
        <f t="shared" si="86"/>
        <v>69.17</v>
      </c>
      <c r="J184" s="19">
        <f t="shared" si="86"/>
        <v>756.81000000000006</v>
      </c>
      <c r="K184" s="25"/>
      <c r="L184" s="19">
        <f t="shared" ref="L184" si="87">SUM(L177:L183)</f>
        <v>70.240000000000009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600</v>
      </c>
      <c r="G195" s="32">
        <f t="shared" ref="G195" si="90">G184+G194</f>
        <v>12.629999999999999</v>
      </c>
      <c r="H195" s="32">
        <f t="shared" ref="H195" si="91">H184+H194</f>
        <v>12.1</v>
      </c>
      <c r="I195" s="32">
        <f t="shared" ref="I195" si="92">I184+I194</f>
        <v>69.17</v>
      </c>
      <c r="J195" s="32">
        <f t="shared" ref="J195:L195" si="93">J184+J194</f>
        <v>756.81000000000006</v>
      </c>
      <c r="K195" s="32"/>
      <c r="L195" s="32">
        <f t="shared" si="93"/>
        <v>70.240000000000009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28.977999999999998</v>
      </c>
      <c r="H196" s="34">
        <f t="shared" si="94"/>
        <v>19.669999999999998</v>
      </c>
      <c r="I196" s="34">
        <f t="shared" si="94"/>
        <v>79.561999999999983</v>
      </c>
      <c r="J196" s="34">
        <f t="shared" si="94"/>
        <v>655.41700000000003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83.292000000000002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Гимназия №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Uchitel-inf</cp:lastModifiedBy>
  <dcterms:created xsi:type="dcterms:W3CDTF">2022-05-16T14:23:56Z</dcterms:created>
  <dcterms:modified xsi:type="dcterms:W3CDTF">2023-10-17T12:14:42Z</dcterms:modified>
</cp:coreProperties>
</file>